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quickbooks\Downloads\"/>
    </mc:Choice>
  </mc:AlternateContent>
  <xr:revisionPtr revIDLastSave="0" documentId="13_ncr:1_{EF1DEBAE-C282-41BA-A9E3-786C92650E45}" xr6:coauthVersionLast="47" xr6:coauthVersionMax="47" xr10:uidLastSave="{00000000-0000-0000-0000-000000000000}"/>
  <bookViews>
    <workbookView xWindow="-120" yWindow="-120" windowWidth="29040" windowHeight="15840" tabRatio="757" xr2:uid="{CD81B1F5-1E52-4AF4-84BE-3DF2F200DA2E}"/>
  </bookViews>
  <sheets>
    <sheet name="General Fund" sheetId="1" r:id="rId1"/>
    <sheet name="Capital Fund &amp; Bond Debt Svc" sheetId="3" r:id="rId2"/>
    <sheet name="Balances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3" i="1" l="1"/>
  <c r="E13" i="1"/>
  <c r="E21" i="1" s="1"/>
  <c r="E29" i="2"/>
  <c r="D29" i="2"/>
  <c r="E34" i="2"/>
  <c r="D34" i="2"/>
  <c r="D21" i="1"/>
  <c r="D26" i="2"/>
  <c r="F19" i="3"/>
  <c r="D23" i="3"/>
  <c r="D20" i="3"/>
  <c r="E20" i="3"/>
  <c r="E23" i="3" s="1"/>
  <c r="F16" i="3"/>
  <c r="E11" i="3"/>
  <c r="D11" i="3"/>
  <c r="G23" i="3"/>
  <c r="G11" i="3"/>
  <c r="F9" i="3"/>
  <c r="E33" i="3"/>
  <c r="G33" i="3"/>
  <c r="G40" i="3"/>
  <c r="E40" i="3"/>
  <c r="D40" i="3"/>
  <c r="D33" i="3"/>
  <c r="F32" i="3"/>
  <c r="F20" i="3" l="1"/>
  <c r="F23" i="3"/>
  <c r="E24" i="3"/>
  <c r="F11" i="3"/>
  <c r="F33" i="3"/>
  <c r="F40" i="3"/>
  <c r="D41" i="3"/>
  <c r="E41" i="3"/>
  <c r="D24" i="3" l="1"/>
  <c r="D45" i="2" l="1"/>
  <c r="D50" i="2"/>
  <c r="E38" i="1"/>
  <c r="E26" i="2"/>
  <c r="E39" i="1" l="1"/>
  <c r="F20" i="1"/>
  <c r="G21" i="1"/>
  <c r="F41" i="1" l="1"/>
  <c r="F25" i="1"/>
  <c r="F27" i="1"/>
  <c r="F26" i="1"/>
  <c r="F17" i="1"/>
  <c r="F18" i="1"/>
  <c r="F12" i="1"/>
  <c r="F10" i="1"/>
  <c r="G38" i="1"/>
  <c r="D38" i="1"/>
  <c r="F13" i="1" l="1"/>
  <c r="G39" i="1"/>
  <c r="D39" i="1"/>
  <c r="F38" i="1"/>
  <c r="F11" i="1"/>
  <c r="F39" i="1" l="1"/>
  <c r="F21" i="1"/>
</calcChain>
</file>

<file path=xl/sharedStrings.xml><?xml version="1.0" encoding="utf-8"?>
<sst xmlns="http://schemas.openxmlformats.org/spreadsheetml/2006/main" count="108" uniqueCount="80">
  <si>
    <t>2024/25 Budget</t>
  </si>
  <si>
    <t>2024/25 YTD Actual</t>
  </si>
  <si>
    <t>Revenues</t>
  </si>
  <si>
    <t>Property Taxes</t>
  </si>
  <si>
    <t>GEMT</t>
  </si>
  <si>
    <t>Contractual Services</t>
  </si>
  <si>
    <t>OOD Alarms</t>
  </si>
  <si>
    <t>Grants</t>
  </si>
  <si>
    <t>Misc</t>
  </si>
  <si>
    <t>Total YTD Revenues</t>
  </si>
  <si>
    <t>Expenditures</t>
  </si>
  <si>
    <t>Materials &amp; Services</t>
  </si>
  <si>
    <t>Capital Outlay</t>
  </si>
  <si>
    <t>Special Payments</t>
  </si>
  <si>
    <t>Debt Service</t>
  </si>
  <si>
    <t>Transfers</t>
  </si>
  <si>
    <t>Contingency</t>
  </si>
  <si>
    <t>Reserves</t>
  </si>
  <si>
    <t>Total YTD Expenditures</t>
  </si>
  <si>
    <t>Net Revenue Over Expenditures</t>
  </si>
  <si>
    <t>Beginning Fund Balance</t>
  </si>
  <si>
    <t>FINANCIAL DASHBOARD</t>
  </si>
  <si>
    <t>Contracts</t>
  </si>
  <si>
    <t>Circle Track &amp; Arena Standby</t>
  </si>
  <si>
    <t>Conflagration</t>
  </si>
  <si>
    <t>Salary</t>
  </si>
  <si>
    <t>OT</t>
  </si>
  <si>
    <t>Medical</t>
  </si>
  <si>
    <t>PERS</t>
  </si>
  <si>
    <t>Total Cash</t>
  </si>
  <si>
    <t>Total Cash Available for 2024-25</t>
  </si>
  <si>
    <t>*3820 - JCF/EMS Checking</t>
  </si>
  <si>
    <t xml:space="preserve"> 664 - Jefferson County RFPD</t>
  </si>
  <si>
    <t xml:space="preserve"> 665 - JeffCo RFPD - Grant Reserve</t>
  </si>
  <si>
    <t>*0960 - "Old" EMS Checking</t>
  </si>
  <si>
    <t>*8106 - "New" EMS Checking</t>
  </si>
  <si>
    <t>Transfers from EMS</t>
  </si>
  <si>
    <t>?</t>
  </si>
  <si>
    <t>Personnel Services*</t>
  </si>
  <si>
    <t xml:space="preserve"> 725 - J Cnty EMS/Fire Equipment</t>
  </si>
  <si>
    <t>EMS Revenues - Current</t>
  </si>
  <si>
    <t>2023/24 Prior Year</t>
  </si>
  <si>
    <t>Property Taxes - Bond</t>
  </si>
  <si>
    <t>General Fund</t>
  </si>
  <si>
    <t xml:space="preserve">667 - J County 2024 Bond </t>
  </si>
  <si>
    <t>Additional Requested Items:</t>
  </si>
  <si>
    <t>Bond Reconciliation Summary</t>
  </si>
  <si>
    <t>Bond Issuance</t>
  </si>
  <si>
    <t>Bond/Bank Fees</t>
  </si>
  <si>
    <t>Net Bond Total:</t>
  </si>
  <si>
    <t>Total Bond Budgeted for Operations:</t>
  </si>
  <si>
    <t>Bond Proceeds Spent to Date Operations:</t>
  </si>
  <si>
    <t>Bond Balance available for Operations:</t>
  </si>
  <si>
    <t>Total Bond Budgeted for Capital:</t>
  </si>
  <si>
    <t>Bond Proceeds Spent to Date Capital:</t>
  </si>
  <si>
    <t>Any Bills Outstanding for Capital Projects:</t>
  </si>
  <si>
    <t>Bond Balance available for Capital Projects:</t>
  </si>
  <si>
    <t>*5670 Bond Checking</t>
  </si>
  <si>
    <t>67% of Budget</t>
  </si>
  <si>
    <t>GO Bond Debt Service</t>
  </si>
  <si>
    <t>Capital Fund</t>
  </si>
  <si>
    <t>Bond Proceeds</t>
  </si>
  <si>
    <t>Seismic Grant</t>
  </si>
  <si>
    <t>Seismic Renovations</t>
  </si>
  <si>
    <t>Building Improvements</t>
  </si>
  <si>
    <t xml:space="preserve"> 666 - J Cnty Fire &amp; EMS Bond</t>
  </si>
  <si>
    <t>Transfer to General Fund</t>
  </si>
  <si>
    <t>Cash Balances - Operations</t>
  </si>
  <si>
    <t xml:space="preserve">Transfer in From Bond </t>
  </si>
  <si>
    <t>All back-payments to PERS for 2022, 2023 and 2024 have been paid in full.</t>
  </si>
  <si>
    <t>currently being re-evaluated. Notice of the new rates are anticipated early April 2025.</t>
  </si>
  <si>
    <t xml:space="preserve">Per the PERS Actuarial Team, Jefferson County Fire and EMS District rates are </t>
  </si>
  <si>
    <t>March 31, 2025</t>
  </si>
  <si>
    <t>75% OF TOTAL BUDGET</t>
  </si>
  <si>
    <t>75% of Budget</t>
  </si>
  <si>
    <t>Personnel Costs - March 2025</t>
  </si>
  <si>
    <t>Total Bond Accounts</t>
  </si>
  <si>
    <t>Total Reserve Accounts</t>
  </si>
  <si>
    <t>2024 FTE - 28</t>
  </si>
  <si>
    <t>2025 FTE - 25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</si>
</sst>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[$-409]mmmm\ d\,\ yyyy;@"/>
  </numFmts>
  <fonts count="1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rial"/>
      <family val="2"/>
    </font>
    <font>
      <sz val="11"/>
      <color theme="0"/>
      <name val="Arial"/>
      <family val="2"/>
    </font>
    <font>
      <b/>
      <sz val="16"/>
      <color theme="1"/>
      <name val="Arial"/>
      <family val="2"/>
    </font>
    <font>
      <sz val="14"/>
      <color theme="1"/>
      <name val="Arial"/>
      <family val="2"/>
    </font>
    <font>
      <sz val="9"/>
      <color theme="1"/>
      <name val="Arial"/>
      <family val="2"/>
    </font>
    <font>
      <sz val="26"/>
      <color theme="0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8"/>
      <name val="Aptos Narrow"/>
      <family val="2"/>
      <scheme val="minor"/>
    </font>
    <font>
      <sz val="11"/>
      <color theme="3" tint="0.249977111117893"/>
      <name val="Arial"/>
      <family val="2"/>
    </font>
    <font>
      <sz val="10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2" borderId="0" xfId="0" applyFont="1" applyFill="1" applyAlignment="1">
      <alignment horizontal="center" vertical="center" wrapText="1"/>
    </xf>
    <xf numFmtId="0" fontId="2" fillId="0" borderId="1" xfId="0" applyFont="1" applyBorder="1"/>
    <xf numFmtId="164" fontId="2" fillId="0" borderId="1" xfId="1" applyNumberFormat="1" applyFont="1" applyBorder="1"/>
    <xf numFmtId="10" fontId="2" fillId="0" borderId="1" xfId="3" applyNumberFormat="1" applyFont="1" applyBorder="1"/>
    <xf numFmtId="0" fontId="2" fillId="0" borderId="4" xfId="0" applyFont="1" applyBorder="1" applyAlignment="1">
      <alignment horizontal="left"/>
    </xf>
    <xf numFmtId="0" fontId="6" fillId="0" borderId="0" xfId="0" applyFont="1" applyAlignment="1">
      <alignment horizontal="right"/>
    </xf>
    <xf numFmtId="10" fontId="2" fillId="0" borderId="0" xfId="3" applyNumberFormat="1" applyFont="1" applyFill="1"/>
    <xf numFmtId="164" fontId="2" fillId="0" borderId="0" xfId="1" applyNumberFormat="1" applyFont="1"/>
    <xf numFmtId="165" fontId="2" fillId="0" borderId="1" xfId="2" applyNumberFormat="1" applyFont="1" applyBorder="1"/>
    <xf numFmtId="165" fontId="2" fillId="0" borderId="1" xfId="0" applyNumberFormat="1" applyFont="1" applyBorder="1"/>
    <xf numFmtId="0" fontId="5" fillId="4" borderId="6" xfId="0" applyFont="1" applyFill="1" applyBorder="1"/>
    <xf numFmtId="0" fontId="2" fillId="4" borderId="6" xfId="0" applyFont="1" applyFill="1" applyBorder="1"/>
    <xf numFmtId="0" fontId="2" fillId="4" borderId="0" xfId="0" applyFont="1" applyFill="1"/>
    <xf numFmtId="0" fontId="7" fillId="2" borderId="0" xfId="0" applyFont="1" applyFill="1" applyAlignment="1">
      <alignment vertical="center"/>
    </xf>
    <xf numFmtId="165" fontId="2" fillId="0" borderId="0" xfId="2" applyNumberFormat="1" applyFont="1" applyBorder="1"/>
    <xf numFmtId="10" fontId="2" fillId="0" borderId="0" xfId="3" applyNumberFormat="1" applyFont="1" applyBorder="1"/>
    <xf numFmtId="0" fontId="8" fillId="0" borderId="0" xfId="0" applyFont="1"/>
    <xf numFmtId="44" fontId="8" fillId="0" borderId="0" xfId="2" applyFont="1" applyFill="1"/>
    <xf numFmtId="44" fontId="8" fillId="0" borderId="0" xfId="2" applyFont="1" applyFill="1" applyBorder="1"/>
    <xf numFmtId="0" fontId="9" fillId="0" borderId="0" xfId="0" applyFont="1"/>
    <xf numFmtId="0" fontId="2" fillId="0" borderId="5" xfId="0" applyFont="1" applyBorder="1"/>
    <xf numFmtId="165" fontId="2" fillId="0" borderId="1" xfId="2" applyNumberFormat="1" applyFont="1" applyBorder="1" applyAlignment="1">
      <alignment horizontal="center"/>
    </xf>
    <xf numFmtId="166" fontId="8" fillId="0" borderId="0" xfId="0" applyNumberFormat="1" applyFont="1" applyAlignment="1">
      <alignment horizontal="left"/>
    </xf>
    <xf numFmtId="16" fontId="9" fillId="0" borderId="0" xfId="0" applyNumberFormat="1" applyFont="1"/>
    <xf numFmtId="0" fontId="8" fillId="0" borderId="1" xfId="0" applyFont="1" applyBorder="1" applyAlignment="1">
      <alignment horizontal="center"/>
    </xf>
    <xf numFmtId="0" fontId="8" fillId="0" borderId="0" xfId="0" applyFont="1" applyAlignment="1">
      <alignment horizontal="center"/>
    </xf>
    <xf numFmtId="44" fontId="9" fillId="0" borderId="0" xfId="2" applyFont="1" applyFill="1"/>
    <xf numFmtId="43" fontId="9" fillId="0" borderId="0" xfId="1" applyFont="1" applyFill="1"/>
    <xf numFmtId="0" fontId="9" fillId="0" borderId="0" xfId="0" applyFont="1" applyAlignment="1">
      <alignment horizontal="right"/>
    </xf>
    <xf numFmtId="44" fontId="8" fillId="6" borderId="6" xfId="2" applyFont="1" applyFill="1" applyBorder="1" applyAlignment="1">
      <alignment horizontal="center"/>
    </xf>
    <xf numFmtId="10" fontId="2" fillId="7" borderId="1" xfId="3" applyNumberFormat="1" applyFont="1" applyFill="1" applyBorder="1"/>
    <xf numFmtId="0" fontId="11" fillId="0" borderId="0" xfId="0" applyFont="1" applyAlignment="1">
      <alignment wrapText="1"/>
    </xf>
    <xf numFmtId="0" fontId="12" fillId="0" borderId="0" xfId="0" applyFont="1"/>
    <xf numFmtId="166" fontId="9" fillId="0" borderId="0" xfId="0" applyNumberFormat="1" applyFont="1" applyAlignment="1">
      <alignment horizontal="left"/>
    </xf>
    <xf numFmtId="44" fontId="0" fillId="0" borderId="0" xfId="0" applyNumberFormat="1"/>
    <xf numFmtId="44" fontId="2" fillId="0" borderId="0" xfId="0" applyNumberFormat="1" applyFont="1"/>
    <xf numFmtId="43" fontId="9" fillId="5" borderId="0" xfId="1" applyFont="1" applyFill="1"/>
    <xf numFmtId="0" fontId="8" fillId="5" borderId="0" xfId="0" applyFont="1" applyFill="1"/>
    <xf numFmtId="0" fontId="9" fillId="5" borderId="0" xfId="0" applyFont="1" applyFill="1"/>
    <xf numFmtId="0" fontId="9" fillId="5" borderId="0" xfId="0" applyFont="1" applyFill="1" applyAlignment="1">
      <alignment horizontal="center"/>
    </xf>
    <xf numFmtId="0" fontId="8" fillId="5" borderId="1" xfId="0" applyFont="1" applyFill="1" applyBorder="1" applyAlignment="1">
      <alignment horizontal="center"/>
    </xf>
    <xf numFmtId="9" fontId="0" fillId="0" borderId="0" xfId="3" applyFont="1"/>
    <xf numFmtId="0" fontId="2" fillId="0" borderId="6" xfId="0" applyFont="1" applyBorder="1"/>
    <xf numFmtId="165" fontId="2" fillId="0" borderId="6" xfId="2" applyNumberFormat="1" applyFont="1" applyBorder="1"/>
    <xf numFmtId="10" fontId="2" fillId="0" borderId="6" xfId="3" applyNumberFormat="1" applyFont="1" applyBorder="1"/>
    <xf numFmtId="165" fontId="2" fillId="0" borderId="6" xfId="2" applyNumberFormat="1" applyFont="1" applyBorder="1" applyAlignment="1">
      <alignment horizontal="center"/>
    </xf>
    <xf numFmtId="164" fontId="2" fillId="0" borderId="1" xfId="1" applyNumberFormat="1" applyFont="1" applyFill="1" applyBorder="1"/>
    <xf numFmtId="44" fontId="4" fillId="3" borderId="6" xfId="2" applyFont="1" applyFill="1" applyBorder="1" applyAlignment="1">
      <alignment horizontal="center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9" fontId="7" fillId="2" borderId="0" xfId="0" applyNumberFormat="1" applyFont="1" applyFill="1" applyAlignment="1">
      <alignment horizontal="center" vertical="center"/>
    </xf>
    <xf numFmtId="0" fontId="2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/>
    </xf>
    <xf numFmtId="0" fontId="9" fillId="5" borderId="4" xfId="0" applyFont="1" applyFill="1" applyBorder="1"/>
    <xf numFmtId="165" fontId="9" fillId="5" borderId="6" xfId="2" applyNumberFormat="1" applyFont="1" applyFill="1" applyBorder="1"/>
    <xf numFmtId="0" fontId="9" fillId="5" borderId="6" xfId="0" applyFont="1" applyFill="1" applyBorder="1"/>
    <xf numFmtId="165" fontId="9" fillId="5" borderId="5" xfId="2" applyNumberFormat="1" applyFont="1" applyFill="1" applyBorder="1"/>
    <xf numFmtId="43" fontId="9" fillId="5" borderId="0" xfId="1" applyFont="1" applyFill="1" applyBorder="1" applyAlignment="1">
      <alignment horizontal="right"/>
    </xf>
    <xf numFmtId="164" fontId="2" fillId="5" borderId="1" xfId="1" applyNumberFormat="1" applyFont="1" applyFill="1" applyBorder="1"/>
    <xf numFmtId="164" fontId="6" fillId="5" borderId="2" xfId="1" applyNumberFormat="1" applyFont="1" applyFill="1" applyBorder="1"/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381000</xdr:colOff>
      <xdr:row>0</xdr:row>
      <xdr:rowOff>22859</xdr:rowOff>
    </xdr:from>
    <xdr:to>
      <xdr:col>2</xdr:col>
      <xdr:colOff>807720</xdr:colOff>
      <xdr:row>4</xdr:row>
      <xdr:rowOff>136482</xdr:rowOff>
    </xdr:to>
    <xdr:pic>
      <xdr:nvPicPr>
        <xdr:cNvPr id="3" name="Picture 1" descr="A logo with a mountain and text&#10;&#10;Description automatically generated">
          <a:extLst>
            <a:ext uri="{FF2B5EF4-FFF2-40B4-BE49-F238E27FC236}">
              <a16:creationId xmlns:a16="http://schemas.microsoft.com/office/drawing/2014/main" id="{532F1D31-6F34-4E4A-6FD9-439B95AF50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22859"/>
          <a:ext cx="1226820" cy="8451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381000</xdr:colOff>
      <xdr:row>0</xdr:row>
      <xdr:rowOff>22859</xdr:rowOff>
    </xdr:from>
    <xdr:to>
      <xdr:col>2</xdr:col>
      <xdr:colOff>807720</xdr:colOff>
      <xdr:row>4</xdr:row>
      <xdr:rowOff>136482</xdr:rowOff>
    </xdr:to>
    <xdr:pic>
      <xdr:nvPicPr>
        <xdr:cNvPr id="2" name="Picture 1" descr="A logo with a mountain and text&#10;&#10;Description automatically generated">
          <a:extLst>
            <a:ext uri="{FF2B5EF4-FFF2-40B4-BE49-F238E27FC236}">
              <a16:creationId xmlns:a16="http://schemas.microsoft.com/office/drawing/2014/main" id="{E9B94095-CABC-4EE3-BBBC-C12A58B877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22859"/>
          <a:ext cx="1226820" cy="8451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1074420</xdr:colOff>
      <xdr:row>0</xdr:row>
      <xdr:rowOff>91440</xdr:rowOff>
    </xdr:from>
    <xdr:to>
      <xdr:col>0</xdr:col>
      <xdr:colOff>2301240</xdr:colOff>
      <xdr:row>5</xdr:row>
      <xdr:rowOff>22183</xdr:rowOff>
    </xdr:to>
    <xdr:pic>
      <xdr:nvPicPr>
        <xdr:cNvPr id="3" name="Picture 1" descr="A logo with a mountain and text&#10;&#10;Description automatically generated">
          <a:extLst>
            <a:ext uri="{FF2B5EF4-FFF2-40B4-BE49-F238E27FC236}">
              <a16:creationId xmlns:a16="http://schemas.microsoft.com/office/drawing/2014/main" id="{9D767127-8FC6-41E4-9968-43CBB5803C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4420" y="91440"/>
          <a:ext cx="1226820" cy="8451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80C9BB-EE72-4952-803B-830CB167B4CA}">
  <sheetPr>
    <pageSetUpPr fitToPage="1"/>
  </sheetPr>
  <dimension ref="A1:J52"/>
  <sheetViews>
    <sheetView tabSelected="1" zoomScaleNormal="100" workbookViewId="0">
      <selection activeCell="G41" sqref="G41"/>
    </sheetView>
  </sheetViews>
  <sheetFormatPr defaultRowHeight="15" x14ac:dyDescent="0.25"/>
  <cols>
    <col min="1" max="1" width="6.140625" customWidth="1"/>
    <col min="2" max="2" width="5.5703125" customWidth="1"/>
    <col min="3" max="3" width="21.140625" customWidth="1"/>
    <col min="4" max="4" width="12.7109375" customWidth="1"/>
    <col min="5" max="5" width="13.85546875" customWidth="1"/>
    <col min="6" max="6" width="10.7109375" customWidth="1"/>
    <col min="7" max="7" width="13.28515625" customWidth="1"/>
    <col min="9" max="9" width="14.28515625" bestFit="1" customWidth="1"/>
    <col min="10" max="10" width="12.7109375" bestFit="1" customWidth="1"/>
  </cols>
  <sheetData>
    <row r="1" spans="1:7" x14ac:dyDescent="0.25">
      <c r="A1" s="1"/>
      <c r="B1" s="1"/>
      <c r="C1" s="1"/>
      <c r="D1" s="1"/>
      <c r="E1" s="1"/>
      <c r="F1" s="1"/>
      <c r="G1" s="2"/>
    </row>
    <row r="2" spans="1:7" x14ac:dyDescent="0.25">
      <c r="A2" s="1"/>
      <c r="B2" s="1"/>
      <c r="C2" s="1"/>
      <c r="D2" s="3" t="s">
        <v>21</v>
      </c>
      <c r="E2" s="1"/>
      <c r="F2" s="1"/>
      <c r="G2" s="1"/>
    </row>
    <row r="3" spans="1:7" x14ac:dyDescent="0.25">
      <c r="A3" s="1"/>
      <c r="B3" s="1"/>
      <c r="C3" s="1"/>
      <c r="D3" s="4" t="s">
        <v>72</v>
      </c>
      <c r="E3" s="1"/>
      <c r="F3" s="1"/>
      <c r="G3" s="1"/>
    </row>
    <row r="4" spans="1:7" x14ac:dyDescent="0.25">
      <c r="A4" s="1"/>
      <c r="B4" s="1"/>
      <c r="C4" s="1"/>
      <c r="D4" s="5" t="s">
        <v>73</v>
      </c>
      <c r="E4" s="1"/>
      <c r="F4" s="1"/>
      <c r="G4" s="1"/>
    </row>
    <row r="5" spans="1:7" x14ac:dyDescent="0.25">
      <c r="A5" s="1"/>
      <c r="B5" s="1"/>
      <c r="C5" s="1"/>
      <c r="D5" s="1"/>
      <c r="E5" s="1"/>
      <c r="F5" s="1"/>
      <c r="G5" s="1"/>
    </row>
    <row r="6" spans="1:7" ht="20.25" x14ac:dyDescent="0.3">
      <c r="A6" s="53" t="s">
        <v>43</v>
      </c>
      <c r="B6" s="53"/>
      <c r="C6" s="53"/>
      <c r="D6" s="53"/>
      <c r="E6" s="53"/>
      <c r="F6" s="53"/>
      <c r="G6" s="53"/>
    </row>
    <row r="7" spans="1:7" ht="43.9" customHeight="1" x14ac:dyDescent="0.25">
      <c r="A7" s="56"/>
      <c r="B7" s="56"/>
      <c r="C7" s="19"/>
      <c r="D7" s="6" t="s">
        <v>0</v>
      </c>
      <c r="E7" s="6" t="s">
        <v>1</v>
      </c>
      <c r="F7" s="6" t="s">
        <v>74</v>
      </c>
      <c r="G7" s="6" t="s">
        <v>41</v>
      </c>
    </row>
    <row r="8" spans="1:7" ht="18" x14ac:dyDescent="0.25">
      <c r="A8" s="16" t="s">
        <v>2</v>
      </c>
      <c r="B8" s="18"/>
      <c r="C8" s="18"/>
      <c r="D8" s="18"/>
      <c r="E8" s="18"/>
      <c r="F8" s="18"/>
      <c r="G8" s="18"/>
    </row>
    <row r="9" spans="1:7" x14ac:dyDescent="0.25">
      <c r="A9" s="1"/>
      <c r="B9" s="7" t="s">
        <v>68</v>
      </c>
      <c r="C9" s="7"/>
      <c r="D9" s="8">
        <v>0</v>
      </c>
      <c r="E9" s="52">
        <v>979965.97</v>
      </c>
      <c r="F9" s="9"/>
      <c r="G9" s="8">
        <v>0</v>
      </c>
    </row>
    <row r="10" spans="1:7" x14ac:dyDescent="0.25">
      <c r="A10" s="1"/>
      <c r="B10" s="7" t="s">
        <v>3</v>
      </c>
      <c r="C10" s="7"/>
      <c r="D10" s="8">
        <v>1185856</v>
      </c>
      <c r="E10" s="64">
        <v>1239037.3999999999</v>
      </c>
      <c r="F10" s="9">
        <f>E10/D10</f>
        <v>1.0448464231744832</v>
      </c>
      <c r="G10" s="64">
        <v>1222713.3400000001</v>
      </c>
    </row>
    <row r="11" spans="1:7" x14ac:dyDescent="0.25">
      <c r="A11" s="1"/>
      <c r="B11" s="7" t="s">
        <v>40</v>
      </c>
      <c r="C11" s="7"/>
      <c r="D11" s="8">
        <v>2891000</v>
      </c>
      <c r="E11" s="64">
        <v>1258513.33</v>
      </c>
      <c r="F11" s="9">
        <f t="shared" ref="F11:F21" si="0">E11/D11</f>
        <v>0.43532111034244209</v>
      </c>
      <c r="G11" s="64">
        <v>100298.83</v>
      </c>
    </row>
    <row r="12" spans="1:7" x14ac:dyDescent="0.25">
      <c r="A12" s="1"/>
      <c r="B12" s="54" t="s">
        <v>4</v>
      </c>
      <c r="C12" s="55"/>
      <c r="D12" s="8">
        <v>200000</v>
      </c>
      <c r="E12" s="64">
        <v>0</v>
      </c>
      <c r="F12" s="9">
        <f t="shared" si="0"/>
        <v>0</v>
      </c>
      <c r="G12" s="64">
        <v>0</v>
      </c>
    </row>
    <row r="13" spans="1:7" x14ac:dyDescent="0.25">
      <c r="A13" s="1"/>
      <c r="B13" s="7" t="s">
        <v>5</v>
      </c>
      <c r="C13" s="7"/>
      <c r="D13" s="8">
        <v>172000</v>
      </c>
      <c r="E13" s="64">
        <f>SUM(E14:E16)</f>
        <v>278434.17</v>
      </c>
      <c r="F13" s="9">
        <f t="shared" si="0"/>
        <v>1.6188033139534883</v>
      </c>
      <c r="G13" s="64">
        <f>SUM(G14:G16)</f>
        <v>200081.41999999998</v>
      </c>
    </row>
    <row r="14" spans="1:7" x14ac:dyDescent="0.25">
      <c r="A14" s="1"/>
      <c r="B14" s="1"/>
      <c r="C14" s="1"/>
      <c r="D14" s="11" t="s">
        <v>22</v>
      </c>
      <c r="E14" s="65">
        <v>94373.46</v>
      </c>
      <c r="F14" s="12"/>
      <c r="G14" s="65">
        <v>193666.4</v>
      </c>
    </row>
    <row r="15" spans="1:7" x14ac:dyDescent="0.25">
      <c r="A15" s="1"/>
      <c r="B15" s="1"/>
      <c r="C15" s="1"/>
      <c r="D15" s="11" t="s">
        <v>23</v>
      </c>
      <c r="E15" s="65">
        <v>5500</v>
      </c>
      <c r="F15" s="12"/>
      <c r="G15" s="65">
        <v>5300</v>
      </c>
    </row>
    <row r="16" spans="1:7" x14ac:dyDescent="0.25">
      <c r="A16" s="1"/>
      <c r="B16" s="1"/>
      <c r="C16" s="1"/>
      <c r="D16" s="11" t="s">
        <v>24</v>
      </c>
      <c r="E16" s="65">
        <v>178560.71</v>
      </c>
      <c r="F16" s="12"/>
      <c r="G16" s="65">
        <v>1115.02</v>
      </c>
    </row>
    <row r="17" spans="1:9" x14ac:dyDescent="0.25">
      <c r="A17" s="1"/>
      <c r="B17" s="10" t="s">
        <v>6</v>
      </c>
      <c r="C17" s="7"/>
      <c r="D17" s="8">
        <v>15000</v>
      </c>
      <c r="E17" s="64"/>
      <c r="F17" s="9">
        <f>E17/D17</f>
        <v>0</v>
      </c>
      <c r="G17" s="64">
        <v>12252.34</v>
      </c>
    </row>
    <row r="18" spans="1:9" x14ac:dyDescent="0.25">
      <c r="A18" s="1"/>
      <c r="B18" s="57" t="s">
        <v>7</v>
      </c>
      <c r="C18" s="57"/>
      <c r="D18" s="8">
        <v>495925</v>
      </c>
      <c r="E18" s="64">
        <v>346447.99</v>
      </c>
      <c r="F18" s="9">
        <f t="shared" si="0"/>
        <v>0.69858948429702072</v>
      </c>
      <c r="G18" s="64">
        <v>346992.6</v>
      </c>
    </row>
    <row r="19" spans="1:9" x14ac:dyDescent="0.25">
      <c r="A19" s="1"/>
      <c r="B19" s="10" t="s">
        <v>36</v>
      </c>
      <c r="C19" s="26"/>
      <c r="D19" s="8">
        <v>0</v>
      </c>
      <c r="E19" s="64">
        <v>0</v>
      </c>
      <c r="F19" s="36"/>
      <c r="G19" s="64">
        <v>200000</v>
      </c>
    </row>
    <row r="20" spans="1:9" x14ac:dyDescent="0.25">
      <c r="A20" s="1"/>
      <c r="B20" s="54" t="s">
        <v>8</v>
      </c>
      <c r="C20" s="55"/>
      <c r="D20" s="8">
        <v>111300</v>
      </c>
      <c r="E20" s="64">
        <v>25724.7</v>
      </c>
      <c r="F20" s="9">
        <f t="shared" si="0"/>
        <v>0.23112938005390837</v>
      </c>
      <c r="G20" s="64">
        <v>56351.44</v>
      </c>
    </row>
    <row r="21" spans="1:9" x14ac:dyDescent="0.25">
      <c r="A21" s="1"/>
      <c r="B21" s="1"/>
      <c r="C21" s="7" t="s">
        <v>9</v>
      </c>
      <c r="D21" s="14">
        <f>SUM(D9:D20)</f>
        <v>5071081</v>
      </c>
      <c r="E21" s="14">
        <f>SUM(E9:E20)-E14-E15-E16</f>
        <v>4128123.5600000005</v>
      </c>
      <c r="F21" s="9">
        <f t="shared" si="0"/>
        <v>0.81405198615443153</v>
      </c>
      <c r="G21" s="14">
        <f>SUM(G10:G20)-G14-G15-G16</f>
        <v>2138689.9700000002</v>
      </c>
      <c r="I21" s="40"/>
    </row>
    <row r="22" spans="1:9" x14ac:dyDescent="0.25">
      <c r="A22" s="1"/>
      <c r="B22" s="38"/>
      <c r="C22" s="1"/>
      <c r="D22" s="20"/>
      <c r="E22" s="20"/>
      <c r="F22" s="21"/>
      <c r="G22" s="20"/>
    </row>
    <row r="23" spans="1:9" x14ac:dyDescent="0.25">
      <c r="A23" s="1"/>
      <c r="B23" s="1"/>
      <c r="C23" s="1"/>
      <c r="D23" s="1"/>
      <c r="E23" s="41"/>
      <c r="F23" s="1"/>
      <c r="G23" s="1"/>
    </row>
    <row r="24" spans="1:9" ht="18" x14ac:dyDescent="0.25">
      <c r="A24" s="16" t="s">
        <v>10</v>
      </c>
      <c r="B24" s="17"/>
      <c r="C24" s="17"/>
      <c r="D24" s="17"/>
      <c r="E24" s="17"/>
      <c r="F24" s="17"/>
      <c r="G24" s="17"/>
    </row>
    <row r="25" spans="1:9" x14ac:dyDescent="0.25">
      <c r="A25" s="1"/>
      <c r="B25" s="7" t="s">
        <v>38</v>
      </c>
      <c r="C25" s="7"/>
      <c r="D25" s="8">
        <v>4176056</v>
      </c>
      <c r="E25" s="64">
        <v>2828756.63</v>
      </c>
      <c r="F25" s="9">
        <f t="shared" ref="F25" si="1">E25/D25</f>
        <v>0.6773751669038921</v>
      </c>
      <c r="G25" s="64">
        <v>3190185.54</v>
      </c>
    </row>
    <row r="26" spans="1:9" x14ac:dyDescent="0.25">
      <c r="A26" s="1"/>
      <c r="B26" s="7" t="s">
        <v>11</v>
      </c>
      <c r="C26" s="7"/>
      <c r="D26" s="8">
        <v>1185899</v>
      </c>
      <c r="E26" s="64">
        <v>693819.49</v>
      </c>
      <c r="F26" s="9">
        <f t="shared" ref="F26:F27" si="2">E26/D26</f>
        <v>0.58505782532913853</v>
      </c>
      <c r="G26" s="64">
        <v>967260.74</v>
      </c>
    </row>
    <row r="27" spans="1:9" x14ac:dyDescent="0.25">
      <c r="A27" s="1"/>
      <c r="B27" s="7" t="s">
        <v>12</v>
      </c>
      <c r="C27" s="7"/>
      <c r="D27" s="8">
        <v>149508</v>
      </c>
      <c r="E27" s="64">
        <v>45897.99</v>
      </c>
      <c r="F27" s="9">
        <f t="shared" si="2"/>
        <v>0.30699353880728791</v>
      </c>
      <c r="G27" s="64">
        <v>910717.95</v>
      </c>
    </row>
    <row r="28" spans="1:9" x14ac:dyDescent="0.25">
      <c r="A28" s="1"/>
      <c r="B28" s="7" t="s">
        <v>13</v>
      </c>
      <c r="C28" s="7"/>
      <c r="D28" s="8">
        <v>0</v>
      </c>
      <c r="E28" s="64">
        <v>0</v>
      </c>
      <c r="F28" s="8">
        <v>0</v>
      </c>
      <c r="G28" s="64">
        <v>13088.56</v>
      </c>
    </row>
    <row r="29" spans="1:9" ht="5.45" customHeight="1" x14ac:dyDescent="0.25">
      <c r="A29" s="1"/>
      <c r="B29" s="1"/>
      <c r="C29" s="1"/>
      <c r="D29" s="13"/>
      <c r="E29" s="13"/>
      <c r="F29" s="1"/>
      <c r="G29" s="13"/>
    </row>
    <row r="30" spans="1:9" x14ac:dyDescent="0.25">
      <c r="A30" s="1"/>
      <c r="B30" s="7" t="s">
        <v>14</v>
      </c>
      <c r="C30" s="7"/>
      <c r="D30" s="8">
        <v>44000</v>
      </c>
      <c r="E30" s="64">
        <v>1130250</v>
      </c>
      <c r="F30" s="8">
        <v>0</v>
      </c>
      <c r="G30" s="8">
        <v>0</v>
      </c>
    </row>
    <row r="31" spans="1:9" ht="5.45" customHeight="1" x14ac:dyDescent="0.25">
      <c r="A31" s="1"/>
      <c r="B31" s="1"/>
      <c r="C31" s="1"/>
      <c r="D31" s="13"/>
      <c r="E31" s="13"/>
      <c r="F31" s="1"/>
      <c r="G31" s="13"/>
    </row>
    <row r="32" spans="1:9" x14ac:dyDescent="0.25">
      <c r="A32" s="1"/>
      <c r="B32" s="7" t="s">
        <v>15</v>
      </c>
      <c r="C32" s="7"/>
      <c r="D32" s="8">
        <v>0</v>
      </c>
      <c r="E32" s="8">
        <v>0</v>
      </c>
      <c r="F32" s="8">
        <v>0</v>
      </c>
      <c r="G32" s="8">
        <v>0</v>
      </c>
    </row>
    <row r="33" spans="1:10" ht="4.1500000000000004" customHeight="1" x14ac:dyDescent="0.25">
      <c r="A33" s="1"/>
      <c r="B33" s="1"/>
      <c r="C33" s="1"/>
      <c r="D33" s="13"/>
      <c r="E33" s="13"/>
      <c r="F33" s="1"/>
      <c r="G33" s="13"/>
    </row>
    <row r="34" spans="1:10" x14ac:dyDescent="0.25">
      <c r="A34" s="1"/>
      <c r="B34" s="7" t="s">
        <v>16</v>
      </c>
      <c r="C34" s="7"/>
      <c r="D34" s="8">
        <v>0</v>
      </c>
      <c r="E34" s="8">
        <v>0</v>
      </c>
      <c r="F34" s="8">
        <v>0</v>
      </c>
      <c r="G34" s="8">
        <v>0</v>
      </c>
    </row>
    <row r="35" spans="1:10" ht="4.1500000000000004" customHeight="1" x14ac:dyDescent="0.25">
      <c r="A35" s="1"/>
      <c r="B35" s="1"/>
      <c r="C35" s="1"/>
      <c r="D35" s="13"/>
      <c r="E35" s="13"/>
      <c r="F35" s="1"/>
      <c r="G35" s="13"/>
    </row>
    <row r="36" spans="1:10" x14ac:dyDescent="0.25">
      <c r="A36" s="1"/>
      <c r="B36" s="7" t="s">
        <v>17</v>
      </c>
      <c r="C36" s="7"/>
      <c r="D36" s="8">
        <v>0</v>
      </c>
      <c r="E36" s="8">
        <v>0</v>
      </c>
      <c r="F36" s="8">
        <v>0</v>
      </c>
      <c r="G36" s="8">
        <v>0</v>
      </c>
    </row>
    <row r="37" spans="1:10" ht="4.9000000000000004" customHeight="1" x14ac:dyDescent="0.25">
      <c r="A37" s="1"/>
      <c r="B37" s="1"/>
      <c r="C37" s="1"/>
      <c r="D37" s="1"/>
      <c r="E37" s="1"/>
      <c r="F37" s="1"/>
      <c r="G37" s="1"/>
    </row>
    <row r="38" spans="1:10" x14ac:dyDescent="0.25">
      <c r="A38" s="1"/>
      <c r="B38" s="7" t="s">
        <v>18</v>
      </c>
      <c r="C38" s="7"/>
      <c r="D38" s="14">
        <f>SUM(D25:D36)</f>
        <v>5555463</v>
      </c>
      <c r="E38" s="14">
        <f t="shared" ref="E38" si="3">SUM(E25:E36)</f>
        <v>4698724.1100000003</v>
      </c>
      <c r="F38" s="9">
        <f t="shared" ref="F38:F39" si="4">E38/D38</f>
        <v>0.8457844305686133</v>
      </c>
      <c r="G38" s="14">
        <f t="shared" ref="G38" si="5">SUM(G25:G36)</f>
        <v>5081252.79</v>
      </c>
    </row>
    <row r="39" spans="1:10" x14ac:dyDescent="0.25">
      <c r="A39" s="1"/>
      <c r="B39" s="7" t="s">
        <v>19</v>
      </c>
      <c r="C39" s="7"/>
      <c r="D39" s="15">
        <f>D21-D38</f>
        <v>-484382</v>
      </c>
      <c r="E39" s="15">
        <f>E21-E38</f>
        <v>-570600.54999999981</v>
      </c>
      <c r="F39" s="9">
        <f t="shared" si="4"/>
        <v>1.1779970147528187</v>
      </c>
      <c r="G39" s="15">
        <f>G21-G38</f>
        <v>-2942562.82</v>
      </c>
    </row>
    <row r="40" spans="1:10" ht="6" customHeight="1" x14ac:dyDescent="0.25">
      <c r="A40" s="1"/>
      <c r="B40" s="1"/>
      <c r="C40" s="1"/>
      <c r="D40" s="1"/>
      <c r="E40" s="1"/>
      <c r="F40" s="1"/>
      <c r="G40" s="1"/>
    </row>
    <row r="41" spans="1:10" x14ac:dyDescent="0.25">
      <c r="A41" s="1"/>
      <c r="B41" s="7" t="s">
        <v>20</v>
      </c>
      <c r="C41" s="7"/>
      <c r="D41" s="14">
        <v>600000</v>
      </c>
      <c r="E41" s="14">
        <v>1173256.95</v>
      </c>
      <c r="F41" s="9">
        <f t="shared" ref="F41" si="6">E41/D41</f>
        <v>1.95542825</v>
      </c>
      <c r="G41" s="27" t="s">
        <v>37</v>
      </c>
    </row>
    <row r="43" spans="1:10" x14ac:dyDescent="0.25">
      <c r="B43" s="1" t="s">
        <v>69</v>
      </c>
    </row>
    <row r="44" spans="1:10" x14ac:dyDescent="0.25">
      <c r="B44" s="1" t="s">
        <v>71</v>
      </c>
    </row>
    <row r="45" spans="1:10" x14ac:dyDescent="0.25">
      <c r="B45" s="1" t="s">
        <v>70</v>
      </c>
    </row>
    <row r="46" spans="1:10" x14ac:dyDescent="0.25">
      <c r="B46" s="1"/>
      <c r="J46" s="37"/>
    </row>
    <row r="47" spans="1:10" x14ac:dyDescent="0.25">
      <c r="B47" s="1"/>
      <c r="J47" s="37"/>
    </row>
    <row r="48" spans="1:10" x14ac:dyDescent="0.25">
      <c r="B48" s="1"/>
      <c r="J48" s="37"/>
    </row>
    <row r="49" spans="2:2" x14ac:dyDescent="0.25">
      <c r="B49" s="1"/>
    </row>
    <row r="50" spans="2:2" x14ac:dyDescent="0.25">
      <c r="B50" s="1"/>
    </row>
    <row r="51" spans="2:2" x14ac:dyDescent="0.25">
      <c r="B51" s="1"/>
    </row>
    <row r="52" spans="2:2" x14ac:dyDescent="0.25">
      <c r="B52" s="1"/>
    </row>
  </sheetData>
  <mergeCells count="5">
    <mergeCell ref="A6:G6"/>
    <mergeCell ref="B20:C20"/>
    <mergeCell ref="A7:B7"/>
    <mergeCell ref="B12:C12"/>
    <mergeCell ref="B18:C18"/>
  </mergeCells>
  <phoneticPr fontId="10" type="noConversion"/>
  <printOptions horizontalCentered="1" verticalCentered="1"/>
  <pageMargins left="0.7" right="0.7" top="0.75" bottom="0.75" header="0.3" footer="0.3"/>
  <pageSetup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BA3092-5BEE-4471-859A-3BA6077AD2A7}">
  <sheetPr>
    <pageSetUpPr fitToPage="1"/>
  </sheetPr>
  <dimension ref="A1:I43"/>
  <sheetViews>
    <sheetView zoomScaleNormal="100" workbookViewId="0">
      <selection activeCell="E38" sqref="E38"/>
    </sheetView>
  </sheetViews>
  <sheetFormatPr defaultRowHeight="15" x14ac:dyDescent="0.25"/>
  <cols>
    <col min="1" max="1" width="6.140625" customWidth="1"/>
    <col min="2" max="2" width="5.5703125" customWidth="1"/>
    <col min="3" max="3" width="21.140625" customWidth="1"/>
    <col min="4" max="4" width="12.7109375" customWidth="1"/>
    <col min="5" max="5" width="13.85546875" customWidth="1"/>
    <col min="6" max="6" width="10.7109375" customWidth="1"/>
    <col min="7" max="7" width="13.28515625" customWidth="1"/>
    <col min="9" max="9" width="14.28515625" bestFit="1" customWidth="1"/>
    <col min="10" max="10" width="12.7109375" bestFit="1" customWidth="1"/>
  </cols>
  <sheetData>
    <row r="1" spans="1:9" x14ac:dyDescent="0.25">
      <c r="A1" s="1"/>
      <c r="B1" s="1"/>
      <c r="C1" s="1"/>
      <c r="D1" s="1"/>
      <c r="E1" s="1"/>
      <c r="F1" s="1"/>
      <c r="G1" s="2"/>
    </row>
    <row r="2" spans="1:9" x14ac:dyDescent="0.25">
      <c r="A2" s="1"/>
      <c r="B2" s="1"/>
      <c r="C2" s="1"/>
      <c r="D2" s="3" t="s">
        <v>21</v>
      </c>
      <c r="E2" s="1"/>
      <c r="F2" s="1"/>
      <c r="G2" s="1"/>
    </row>
    <row r="3" spans="1:9" x14ac:dyDescent="0.25">
      <c r="A3" s="1"/>
      <c r="B3" s="1"/>
      <c r="C3" s="1"/>
      <c r="D3" s="4" t="s">
        <v>72</v>
      </c>
      <c r="E3" s="1"/>
      <c r="F3" s="1"/>
      <c r="G3" s="1"/>
    </row>
    <row r="4" spans="1:9" x14ac:dyDescent="0.25">
      <c r="A4" s="1"/>
      <c r="B4" s="1"/>
      <c r="C4" s="1"/>
      <c r="D4" s="5" t="s">
        <v>73</v>
      </c>
      <c r="E4" s="1"/>
      <c r="F4" s="1"/>
      <c r="G4" s="1"/>
    </row>
    <row r="5" spans="1:9" x14ac:dyDescent="0.25">
      <c r="A5" s="1"/>
      <c r="B5" s="1"/>
      <c r="C5" s="1"/>
      <c r="D5" s="1"/>
      <c r="E5" s="1"/>
      <c r="F5" s="1"/>
      <c r="G5" s="1"/>
      <c r="I5" s="47"/>
    </row>
    <row r="6" spans="1:9" ht="20.25" x14ac:dyDescent="0.3">
      <c r="A6" s="53" t="s">
        <v>60</v>
      </c>
      <c r="B6" s="53"/>
      <c r="C6" s="53"/>
      <c r="D6" s="53"/>
      <c r="E6" s="53"/>
      <c r="F6" s="53"/>
      <c r="G6" s="53"/>
    </row>
    <row r="7" spans="1:9" ht="43.9" customHeight="1" x14ac:dyDescent="0.25">
      <c r="A7" s="56"/>
      <c r="B7" s="56"/>
      <c r="C7" s="19"/>
      <c r="D7" s="6" t="s">
        <v>0</v>
      </c>
      <c r="E7" s="6" t="s">
        <v>1</v>
      </c>
      <c r="F7" s="6" t="s">
        <v>74</v>
      </c>
      <c r="G7" s="6" t="s">
        <v>41</v>
      </c>
    </row>
    <row r="8" spans="1:9" ht="18" x14ac:dyDescent="0.25">
      <c r="A8" s="16" t="s">
        <v>2</v>
      </c>
      <c r="B8" s="18"/>
      <c r="C8" s="18"/>
      <c r="D8" s="18"/>
      <c r="E8" s="18"/>
      <c r="F8" s="18"/>
      <c r="G8" s="18"/>
    </row>
    <row r="9" spans="1:9" x14ac:dyDescent="0.25">
      <c r="A9" s="1"/>
      <c r="B9" s="7" t="s">
        <v>61</v>
      </c>
      <c r="C9" s="26"/>
      <c r="D9" s="8">
        <v>7000000</v>
      </c>
      <c r="E9" s="64">
        <v>7000000</v>
      </c>
      <c r="F9" s="9">
        <f t="shared" ref="F9:F11" si="0">E9/D9</f>
        <v>1</v>
      </c>
      <c r="G9" s="8">
        <v>0</v>
      </c>
    </row>
    <row r="10" spans="1:9" x14ac:dyDescent="0.25">
      <c r="A10" s="1"/>
      <c r="B10" s="7" t="s">
        <v>62</v>
      </c>
      <c r="C10" s="26"/>
      <c r="D10" s="8">
        <v>0</v>
      </c>
      <c r="E10" s="64">
        <v>46781</v>
      </c>
      <c r="F10" s="9">
        <v>1</v>
      </c>
      <c r="G10" s="8">
        <v>0</v>
      </c>
    </row>
    <row r="11" spans="1:9" x14ac:dyDescent="0.25">
      <c r="A11" s="1"/>
      <c r="B11" s="1"/>
      <c r="C11" s="7" t="s">
        <v>9</v>
      </c>
      <c r="D11" s="14">
        <f>SUM(D9:D10)</f>
        <v>7000000</v>
      </c>
      <c r="E11" s="14">
        <f>SUM(E9:E10)</f>
        <v>7046781</v>
      </c>
      <c r="F11" s="9">
        <f t="shared" si="0"/>
        <v>1.006683</v>
      </c>
      <c r="G11" s="14">
        <f t="shared" ref="G11" si="1">SUM(G9:G9)</f>
        <v>0</v>
      </c>
      <c r="I11" s="40"/>
    </row>
    <row r="12" spans="1:9" x14ac:dyDescent="0.25">
      <c r="A12" s="1"/>
      <c r="B12" s="38"/>
      <c r="C12" s="1"/>
      <c r="D12" s="20"/>
      <c r="E12" s="20"/>
      <c r="F12" s="21"/>
      <c r="G12" s="20"/>
    </row>
    <row r="13" spans="1:9" x14ac:dyDescent="0.25">
      <c r="A13" s="1"/>
      <c r="B13" s="1"/>
      <c r="C13" s="1"/>
      <c r="D13" s="1"/>
      <c r="E13" s="41"/>
      <c r="F13" s="1"/>
      <c r="G13" s="1"/>
    </row>
    <row r="14" spans="1:9" ht="18" x14ac:dyDescent="0.25">
      <c r="A14" s="16" t="s">
        <v>10</v>
      </c>
      <c r="B14" s="17"/>
      <c r="C14" s="17"/>
      <c r="D14" s="17"/>
      <c r="E14" s="17"/>
      <c r="F14" s="17"/>
      <c r="G14" s="17"/>
    </row>
    <row r="15" spans="1:9" ht="5.45" customHeight="1" x14ac:dyDescent="0.25">
      <c r="A15" s="1"/>
      <c r="B15" s="1"/>
      <c r="C15" s="1"/>
      <c r="D15" s="13"/>
      <c r="E15" s="13"/>
      <c r="F15" s="1"/>
      <c r="G15" s="13"/>
    </row>
    <row r="16" spans="1:9" x14ac:dyDescent="0.25">
      <c r="A16" s="1"/>
      <c r="B16" s="7" t="s">
        <v>11</v>
      </c>
      <c r="C16" s="7"/>
      <c r="D16" s="8">
        <v>55500</v>
      </c>
      <c r="E16" s="64">
        <v>55500</v>
      </c>
      <c r="F16" s="9">
        <f t="shared" ref="F16:F20" si="2">E16/D16</f>
        <v>1</v>
      </c>
      <c r="G16" s="8">
        <v>0</v>
      </c>
    </row>
    <row r="17" spans="1:7" ht="5.45" customHeight="1" x14ac:dyDescent="0.25">
      <c r="A17" s="1"/>
      <c r="B17" s="1"/>
      <c r="C17" s="1"/>
      <c r="D17" s="13"/>
      <c r="E17" s="13"/>
      <c r="F17" s="1"/>
      <c r="G17" s="13"/>
    </row>
    <row r="18" spans="1:7" x14ac:dyDescent="0.25">
      <c r="A18" s="1"/>
      <c r="C18" s="7" t="s">
        <v>63</v>
      </c>
      <c r="D18" s="8">
        <v>0</v>
      </c>
      <c r="E18" s="64">
        <v>131173.85</v>
      </c>
      <c r="F18" s="9">
        <v>0</v>
      </c>
      <c r="G18" s="8"/>
    </row>
    <row r="19" spans="1:7" x14ac:dyDescent="0.25">
      <c r="A19" s="1"/>
      <c r="C19" s="7" t="s">
        <v>64</v>
      </c>
      <c r="D19" s="8">
        <v>5644500</v>
      </c>
      <c r="E19" s="64">
        <v>996682.31</v>
      </c>
      <c r="F19" s="9">
        <f t="shared" si="2"/>
        <v>0.17657583665515103</v>
      </c>
      <c r="G19" s="8"/>
    </row>
    <row r="20" spans="1:7" x14ac:dyDescent="0.25">
      <c r="A20" s="1"/>
      <c r="B20" s="7" t="s">
        <v>12</v>
      </c>
      <c r="C20" s="7"/>
      <c r="D20" s="8">
        <f>SUM(D18:D19)</f>
        <v>5644500</v>
      </c>
      <c r="E20" s="8">
        <f>SUM(E18:E19)</f>
        <v>1127856.1600000001</v>
      </c>
      <c r="F20" s="9">
        <f t="shared" si="2"/>
        <v>0.19981506953671718</v>
      </c>
      <c r="G20" s="8"/>
    </row>
    <row r="21" spans="1:7" x14ac:dyDescent="0.25">
      <c r="A21" s="1"/>
      <c r="B21" s="7" t="s">
        <v>66</v>
      </c>
      <c r="C21" s="7"/>
      <c r="D21" s="8">
        <v>1300000</v>
      </c>
      <c r="E21" s="8">
        <v>979965.97</v>
      </c>
      <c r="F21" s="9"/>
      <c r="G21" s="8"/>
    </row>
    <row r="22" spans="1:7" ht="5.45" customHeight="1" x14ac:dyDescent="0.25">
      <c r="A22" s="1"/>
      <c r="B22" s="1"/>
      <c r="C22" s="1"/>
      <c r="D22" s="13"/>
      <c r="E22" s="13"/>
      <c r="F22" s="1"/>
      <c r="G22" s="13"/>
    </row>
    <row r="23" spans="1:7" x14ac:dyDescent="0.25">
      <c r="A23" s="1"/>
      <c r="B23" s="7" t="s">
        <v>18</v>
      </c>
      <c r="C23" s="7"/>
      <c r="D23" s="14">
        <f>SUM(D16,D20,D21)</f>
        <v>7000000</v>
      </c>
      <c r="E23" s="14">
        <f>SUM(E16,E20,E21)</f>
        <v>2163322.13</v>
      </c>
      <c r="F23" s="9">
        <f t="shared" ref="F23" si="3">E23/D23</f>
        <v>0.30904601857142855</v>
      </c>
      <c r="G23" s="14">
        <f>SUM(G15:G22)</f>
        <v>0</v>
      </c>
    </row>
    <row r="24" spans="1:7" x14ac:dyDescent="0.25">
      <c r="A24" s="1"/>
      <c r="B24" s="7" t="s">
        <v>19</v>
      </c>
      <c r="C24" s="7"/>
      <c r="D24" s="15">
        <f>D11-D23</f>
        <v>0</v>
      </c>
      <c r="E24" s="15">
        <f>E11-E23</f>
        <v>4883458.87</v>
      </c>
      <c r="F24" s="9"/>
      <c r="G24" s="15"/>
    </row>
    <row r="25" spans="1:7" ht="6" customHeight="1" x14ac:dyDescent="0.25">
      <c r="A25" s="1"/>
      <c r="B25" s="1"/>
      <c r="C25" s="1"/>
      <c r="D25" s="1"/>
      <c r="E25" s="1"/>
      <c r="F25" s="1"/>
      <c r="G25" s="1"/>
    </row>
    <row r="26" spans="1:7" x14ac:dyDescent="0.25">
      <c r="A26" s="1"/>
      <c r="B26" s="7" t="s">
        <v>20</v>
      </c>
      <c r="C26" s="7"/>
      <c r="D26" s="14">
        <v>0</v>
      </c>
      <c r="E26" s="14">
        <v>0</v>
      </c>
      <c r="F26" s="9"/>
      <c r="G26" s="27">
        <v>0</v>
      </c>
    </row>
    <row r="27" spans="1:7" x14ac:dyDescent="0.25">
      <c r="A27" s="1"/>
      <c r="B27" s="48"/>
      <c r="C27" s="48"/>
      <c r="D27" s="49"/>
      <c r="E27" s="49"/>
      <c r="F27" s="50"/>
      <c r="G27" s="51"/>
    </row>
    <row r="28" spans="1:7" x14ac:dyDescent="0.25">
      <c r="A28" s="1"/>
      <c r="B28" s="48"/>
      <c r="C28" s="48"/>
      <c r="D28" s="49"/>
      <c r="E28" s="49"/>
      <c r="F28" s="50"/>
      <c r="G28" s="51"/>
    </row>
    <row r="29" spans="1:7" ht="20.25" x14ac:dyDescent="0.3">
      <c r="A29" s="53" t="s">
        <v>59</v>
      </c>
      <c r="B29" s="53"/>
      <c r="C29" s="53"/>
      <c r="D29" s="53"/>
      <c r="E29" s="53"/>
      <c r="F29" s="53"/>
      <c r="G29" s="53"/>
    </row>
    <row r="30" spans="1:7" ht="43.9" customHeight="1" x14ac:dyDescent="0.25">
      <c r="A30" s="56"/>
      <c r="B30" s="56"/>
      <c r="C30" s="19"/>
      <c r="D30" s="6" t="s">
        <v>0</v>
      </c>
      <c r="E30" s="6" t="s">
        <v>1</v>
      </c>
      <c r="F30" s="6" t="s">
        <v>58</v>
      </c>
      <c r="G30" s="6" t="s">
        <v>41</v>
      </c>
    </row>
    <row r="31" spans="1:7" ht="18" x14ac:dyDescent="0.25">
      <c r="A31" s="16" t="s">
        <v>2</v>
      </c>
      <c r="B31" s="18"/>
      <c r="C31" s="18"/>
      <c r="D31" s="18"/>
      <c r="E31" s="18"/>
      <c r="F31" s="18"/>
      <c r="G31" s="18"/>
    </row>
    <row r="32" spans="1:7" x14ac:dyDescent="0.25">
      <c r="A32" s="1"/>
      <c r="B32" s="7" t="s">
        <v>42</v>
      </c>
      <c r="C32" s="26"/>
      <c r="D32" s="8">
        <v>585000</v>
      </c>
      <c r="E32" s="8">
        <v>525496.26</v>
      </c>
      <c r="F32" s="9">
        <f t="shared" ref="F32:F33" si="4">E32/D32</f>
        <v>0.89828420512820517</v>
      </c>
      <c r="G32" s="8">
        <v>0</v>
      </c>
    </row>
    <row r="33" spans="1:9" x14ac:dyDescent="0.25">
      <c r="A33" s="1"/>
      <c r="B33" s="1"/>
      <c r="C33" s="7" t="s">
        <v>9</v>
      </c>
      <c r="D33" s="14">
        <f>SUM(D32:D32)</f>
        <v>585000</v>
      </c>
      <c r="E33" s="14">
        <f t="shared" ref="E33:G33" si="5">SUM(E32:E32)</f>
        <v>525496.26</v>
      </c>
      <c r="F33" s="9">
        <f t="shared" si="4"/>
        <v>0.89828420512820517</v>
      </c>
      <c r="G33" s="14">
        <f t="shared" si="5"/>
        <v>0</v>
      </c>
      <c r="I33" s="40"/>
    </row>
    <row r="34" spans="1:9" x14ac:dyDescent="0.25">
      <c r="A34" s="1"/>
      <c r="B34" s="38"/>
      <c r="C34" s="1"/>
      <c r="D34" s="20"/>
      <c r="E34" s="20"/>
      <c r="F34" s="21"/>
      <c r="G34" s="20"/>
    </row>
    <row r="35" spans="1:9" x14ac:dyDescent="0.25">
      <c r="A35" s="1"/>
      <c r="B35" s="1"/>
      <c r="C35" s="1"/>
      <c r="D35" s="1"/>
      <c r="E35" s="41"/>
      <c r="F35" s="1"/>
      <c r="G35" s="1"/>
    </row>
    <row r="36" spans="1:9" ht="18" x14ac:dyDescent="0.25">
      <c r="A36" s="16" t="s">
        <v>10</v>
      </c>
      <c r="B36" s="17"/>
      <c r="C36" s="17"/>
      <c r="D36" s="17"/>
      <c r="E36" s="17"/>
      <c r="F36" s="17"/>
      <c r="G36" s="17"/>
    </row>
    <row r="37" spans="1:9" ht="5.45" customHeight="1" x14ac:dyDescent="0.25">
      <c r="A37" s="1"/>
      <c r="B37" s="1"/>
      <c r="C37" s="1"/>
      <c r="D37" s="13"/>
      <c r="E37" s="13"/>
      <c r="F37" s="1"/>
      <c r="G37" s="13"/>
    </row>
    <row r="38" spans="1:9" x14ac:dyDescent="0.25">
      <c r="A38" s="1"/>
      <c r="B38" s="7" t="s">
        <v>14</v>
      </c>
      <c r="C38" s="7"/>
      <c r="D38" s="8">
        <v>585000</v>
      </c>
      <c r="E38" s="8">
        <v>89512.5</v>
      </c>
      <c r="F38" s="8">
        <v>0</v>
      </c>
      <c r="G38" s="8">
        <v>0</v>
      </c>
    </row>
    <row r="39" spans="1:9" ht="5.45" customHeight="1" x14ac:dyDescent="0.25">
      <c r="A39" s="1"/>
      <c r="B39" s="1"/>
      <c r="C39" s="1"/>
      <c r="D39" s="13"/>
      <c r="E39" s="13"/>
      <c r="F39" s="1"/>
      <c r="G39" s="13"/>
    </row>
    <row r="40" spans="1:9" x14ac:dyDescent="0.25">
      <c r="A40" s="1"/>
      <c r="B40" s="7" t="s">
        <v>18</v>
      </c>
      <c r="C40" s="7"/>
      <c r="D40" s="14">
        <f>SUM(D37:D39)</f>
        <v>585000</v>
      </c>
      <c r="E40" s="14">
        <f>SUM(E37:E39)</f>
        <v>89512.5</v>
      </c>
      <c r="F40" s="9">
        <f t="shared" ref="F40" si="6">E40/D40</f>
        <v>0.1530128205128205</v>
      </c>
      <c r="G40" s="14">
        <f>SUM(G37:G39)</f>
        <v>0</v>
      </c>
    </row>
    <row r="41" spans="1:9" x14ac:dyDescent="0.25">
      <c r="A41" s="1"/>
      <c r="B41" s="7" t="s">
        <v>19</v>
      </c>
      <c r="C41" s="7"/>
      <c r="D41" s="15">
        <f>D33-D40</f>
        <v>0</v>
      </c>
      <c r="E41" s="15">
        <f>E33-E40</f>
        <v>435983.76</v>
      </c>
      <c r="F41" s="9"/>
      <c r="G41" s="15"/>
    </row>
    <row r="42" spans="1:9" ht="6" customHeight="1" x14ac:dyDescent="0.25">
      <c r="A42" s="1"/>
      <c r="B42" s="1"/>
      <c r="C42" s="1"/>
      <c r="D42" s="1"/>
      <c r="E42" s="1"/>
      <c r="F42" s="1"/>
      <c r="G42" s="1"/>
    </row>
    <row r="43" spans="1:9" x14ac:dyDescent="0.25">
      <c r="A43" s="1"/>
      <c r="B43" s="7" t="s">
        <v>20</v>
      </c>
      <c r="C43" s="7"/>
      <c r="D43" s="14">
        <v>0</v>
      </c>
      <c r="E43" s="14">
        <v>0</v>
      </c>
      <c r="F43" s="9"/>
      <c r="G43" s="27">
        <v>0</v>
      </c>
    </row>
  </sheetData>
  <mergeCells count="4">
    <mergeCell ref="A6:G6"/>
    <mergeCell ref="A7:B7"/>
    <mergeCell ref="A29:G29"/>
    <mergeCell ref="A30:B30"/>
  </mergeCells>
  <printOptions horizontalCentered="1" verticalCentered="1"/>
  <pageMargins left="0.7" right="0.7" top="0.75" bottom="0.75" header="0.3" footer="0.3"/>
  <pageSetup scale="85" orientation="portrait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2CDBF3-3551-4159-AC28-7C12F12AC626}">
  <sheetPr>
    <pageSetUpPr fitToPage="1"/>
  </sheetPr>
  <dimension ref="A2:I50"/>
  <sheetViews>
    <sheetView topLeftCell="A19" zoomScale="73" workbookViewId="0">
      <selection activeCell="D49" sqref="D49"/>
    </sheetView>
  </sheetViews>
  <sheetFormatPr defaultColWidth="8.85546875" defaultRowHeight="15" x14ac:dyDescent="0.25"/>
  <cols>
    <col min="1" max="1" width="49.7109375" bestFit="1" customWidth="1"/>
    <col min="2" max="2" width="7.140625" customWidth="1"/>
    <col min="3" max="3" width="14.28515625" customWidth="1"/>
    <col min="4" max="4" width="18.7109375" bestFit="1" customWidth="1"/>
    <col min="5" max="5" width="18.28515625" customWidth="1"/>
    <col min="6" max="6" width="11.7109375" bestFit="1" customWidth="1"/>
    <col min="7" max="7" width="14.140625" customWidth="1"/>
    <col min="8" max="9" width="9.140625" bestFit="1" customWidth="1"/>
  </cols>
  <sheetData>
    <row r="2" spans="1:9" x14ac:dyDescent="0.25">
      <c r="C2" s="3" t="s">
        <v>21</v>
      </c>
    </row>
    <row r="3" spans="1:9" x14ac:dyDescent="0.25">
      <c r="C3" s="4" t="s">
        <v>72</v>
      </c>
    </row>
    <row r="4" spans="1:9" x14ac:dyDescent="0.25">
      <c r="C4" s="5" t="s">
        <v>73</v>
      </c>
    </row>
    <row r="11" spans="1:9" ht="15.75" x14ac:dyDescent="0.25">
      <c r="A11" s="43" t="s">
        <v>75</v>
      </c>
      <c r="B11" s="44"/>
      <c r="C11" s="44"/>
      <c r="D11" s="44"/>
      <c r="E11" s="44"/>
      <c r="F11" s="44"/>
      <c r="G11" s="25"/>
      <c r="H11" s="25"/>
      <c r="I11" s="25"/>
    </row>
    <row r="12" spans="1:9" ht="15.75" x14ac:dyDescent="0.25">
      <c r="A12" s="44"/>
      <c r="B12" s="44"/>
      <c r="C12" s="45" t="s">
        <v>25</v>
      </c>
      <c r="D12" s="45" t="s">
        <v>26</v>
      </c>
      <c r="E12" s="45" t="s">
        <v>27</v>
      </c>
      <c r="F12" s="45" t="s">
        <v>28</v>
      </c>
      <c r="H12" s="25"/>
      <c r="I12" s="25"/>
    </row>
    <row r="13" spans="1:9" ht="15.75" x14ac:dyDescent="0.25">
      <c r="A13" s="59" t="s">
        <v>79</v>
      </c>
      <c r="B13" s="61"/>
      <c r="C13" s="60">
        <v>178850.08</v>
      </c>
      <c r="D13" s="60">
        <v>15068.77</v>
      </c>
      <c r="E13" s="60">
        <v>29555.65</v>
      </c>
      <c r="F13" s="62">
        <v>30970.73</v>
      </c>
      <c r="H13" s="25"/>
      <c r="I13" s="25"/>
    </row>
    <row r="14" spans="1:9" ht="10.15" customHeight="1" x14ac:dyDescent="0.25">
      <c r="A14" s="44"/>
      <c r="B14" s="44"/>
      <c r="C14" s="44"/>
      <c r="D14" s="44"/>
      <c r="E14" s="44"/>
      <c r="F14" s="44"/>
      <c r="H14" s="25"/>
      <c r="I14" s="25"/>
    </row>
    <row r="15" spans="1:9" ht="15.75" x14ac:dyDescent="0.25">
      <c r="A15" s="59" t="s">
        <v>78</v>
      </c>
      <c r="B15" s="61"/>
      <c r="C15" s="60">
        <v>187836.41</v>
      </c>
      <c r="D15" s="60">
        <v>3999.95</v>
      </c>
      <c r="E15" s="60">
        <v>28422.26</v>
      </c>
      <c r="F15" s="62">
        <v>29537.45</v>
      </c>
      <c r="H15" s="25"/>
      <c r="I15" s="25"/>
    </row>
    <row r="16" spans="1:9" ht="15.75" x14ac:dyDescent="0.25">
      <c r="A16" s="44"/>
      <c r="B16" s="25"/>
      <c r="C16" s="25"/>
      <c r="D16" s="25"/>
      <c r="E16" s="25"/>
      <c r="F16" s="25"/>
      <c r="G16" s="25"/>
      <c r="H16" s="25"/>
      <c r="I16" s="25"/>
    </row>
    <row r="17" spans="1:9" ht="15.75" x14ac:dyDescent="0.25">
      <c r="A17" s="25"/>
      <c r="B17" s="25"/>
      <c r="C17" s="25"/>
      <c r="D17" s="25"/>
      <c r="E17" s="25"/>
      <c r="F17" s="25"/>
      <c r="G17" s="25"/>
      <c r="H17" s="25"/>
      <c r="I17" s="25"/>
    </row>
    <row r="18" spans="1:9" ht="15.75" x14ac:dyDescent="0.25">
      <c r="A18" s="25"/>
      <c r="B18" s="25"/>
      <c r="C18" s="25"/>
      <c r="D18" s="25"/>
      <c r="E18" s="25"/>
      <c r="F18" s="25"/>
      <c r="G18" s="25"/>
      <c r="H18" s="25"/>
      <c r="I18" s="25"/>
    </row>
    <row r="19" spans="1:9" ht="15.75" x14ac:dyDescent="0.25">
      <c r="A19" s="22" t="s">
        <v>67</v>
      </c>
      <c r="B19" s="25"/>
      <c r="C19" s="25"/>
      <c r="D19" s="58" t="s">
        <v>29</v>
      </c>
      <c r="E19" s="58"/>
      <c r="F19" s="25"/>
      <c r="G19" s="25"/>
      <c r="H19" s="25"/>
      <c r="I19" s="25"/>
    </row>
    <row r="20" spans="1:9" ht="15.75" x14ac:dyDescent="0.25">
      <c r="A20" s="28">
        <v>45747</v>
      </c>
      <c r="B20" s="25"/>
      <c r="C20" s="29"/>
      <c r="D20" s="30">
        <v>2025</v>
      </c>
      <c r="E20" s="46">
        <v>2024</v>
      </c>
      <c r="F20" s="25"/>
      <c r="G20" s="31"/>
      <c r="H20" s="31"/>
      <c r="I20" s="31"/>
    </row>
    <row r="21" spans="1:9" ht="15.75" x14ac:dyDescent="0.25">
      <c r="A21" s="25" t="s">
        <v>32</v>
      </c>
      <c r="B21" s="32"/>
      <c r="C21" s="32"/>
      <c r="D21" s="42">
        <v>115646.39</v>
      </c>
      <c r="E21" s="42">
        <v>301492.5</v>
      </c>
      <c r="F21" s="25"/>
      <c r="G21" s="34"/>
      <c r="H21" s="25"/>
      <c r="I21" s="25"/>
    </row>
    <row r="22" spans="1:9" ht="15.75" x14ac:dyDescent="0.25">
      <c r="A22" s="25" t="s">
        <v>34</v>
      </c>
      <c r="B22" s="32"/>
      <c r="C22" s="32"/>
      <c r="D22" s="42">
        <v>3277.82</v>
      </c>
      <c r="E22" s="42">
        <v>269198.82</v>
      </c>
      <c r="F22" s="25"/>
      <c r="G22" s="34"/>
      <c r="H22" s="25"/>
      <c r="I22" s="25"/>
    </row>
    <row r="23" spans="1:9" ht="15.75" x14ac:dyDescent="0.25">
      <c r="A23" s="25" t="s">
        <v>31</v>
      </c>
      <c r="B23" s="32"/>
      <c r="C23" s="32"/>
      <c r="D23" s="42">
        <v>-56532.639999999999</v>
      </c>
      <c r="E23" s="42">
        <v>93802.83</v>
      </c>
      <c r="F23" s="25"/>
      <c r="G23" s="25"/>
      <c r="H23" s="25"/>
      <c r="I23" s="25"/>
    </row>
    <row r="24" spans="1:9" ht="15.75" x14ac:dyDescent="0.25">
      <c r="A24" s="25" t="s">
        <v>39</v>
      </c>
      <c r="B24" s="32"/>
      <c r="D24" s="42">
        <v>513836.89</v>
      </c>
      <c r="E24" s="42">
        <v>692195.93</v>
      </c>
      <c r="F24" s="25"/>
      <c r="G24" s="25"/>
      <c r="H24" s="25"/>
      <c r="I24" s="25"/>
    </row>
    <row r="25" spans="1:9" ht="15.75" x14ac:dyDescent="0.25">
      <c r="A25" s="25" t="s">
        <v>35</v>
      </c>
      <c r="B25" s="32"/>
      <c r="C25" s="32"/>
      <c r="D25" s="42">
        <v>27049.31</v>
      </c>
      <c r="E25" s="42">
        <v>53186.48</v>
      </c>
      <c r="F25" s="25"/>
      <c r="G25" s="25"/>
      <c r="H25" s="25"/>
      <c r="I25" s="25"/>
    </row>
    <row r="26" spans="1:9" ht="15.75" x14ac:dyDescent="0.25">
      <c r="A26" s="22" t="s">
        <v>30</v>
      </c>
      <c r="B26" s="23"/>
      <c r="C26" s="32"/>
      <c r="D26" s="35">
        <f>SUM(D21:D25)</f>
        <v>603277.77</v>
      </c>
      <c r="E26" s="35">
        <f>SUM(E21:E25)</f>
        <v>1409876.56</v>
      </c>
      <c r="F26" s="25"/>
      <c r="G26" s="25"/>
      <c r="H26" s="25"/>
      <c r="I26" s="25"/>
    </row>
    <row r="27" spans="1:9" ht="15.75" x14ac:dyDescent="0.25">
      <c r="A27" s="22"/>
      <c r="B27" s="23"/>
      <c r="C27" s="24"/>
      <c r="D27" s="24"/>
      <c r="E27" s="24"/>
      <c r="F27" s="25"/>
      <c r="G27" s="25"/>
      <c r="H27" s="25"/>
      <c r="I27" s="25"/>
    </row>
    <row r="28" spans="1:9" ht="15.75" x14ac:dyDescent="0.25">
      <c r="A28" s="25" t="s">
        <v>33</v>
      </c>
      <c r="B28" s="32"/>
      <c r="D28" s="42">
        <v>298857.86</v>
      </c>
      <c r="E28" s="42">
        <v>774962</v>
      </c>
      <c r="F28" s="25"/>
      <c r="G28" s="25"/>
      <c r="H28" s="25"/>
      <c r="I28" s="25"/>
    </row>
    <row r="29" spans="1:9" ht="15.75" x14ac:dyDescent="0.25">
      <c r="A29" s="22" t="s">
        <v>77</v>
      </c>
      <c r="B29" s="23"/>
      <c r="D29" s="35">
        <f>SUM(D28)</f>
        <v>298857.86</v>
      </c>
      <c r="E29" s="35">
        <f>SUM(E28)</f>
        <v>774962</v>
      </c>
      <c r="F29" s="25"/>
      <c r="G29" s="25"/>
      <c r="H29" s="25"/>
      <c r="I29" s="25"/>
    </row>
    <row r="30" spans="1:9" ht="15.75" x14ac:dyDescent="0.25">
      <c r="A30" s="25"/>
      <c r="B30" s="32"/>
      <c r="D30" s="33"/>
      <c r="E30" s="33"/>
      <c r="F30" s="25"/>
      <c r="G30" s="25"/>
      <c r="H30" s="25"/>
      <c r="I30" s="25"/>
    </row>
    <row r="31" spans="1:9" ht="15.75" x14ac:dyDescent="0.25">
      <c r="A31" s="25" t="s">
        <v>65</v>
      </c>
      <c r="B31" s="32"/>
      <c r="C31" s="32"/>
      <c r="D31" s="42">
        <v>4764708.33</v>
      </c>
      <c r="E31" s="42">
        <v>0</v>
      </c>
      <c r="F31" s="25"/>
      <c r="G31" s="34"/>
      <c r="H31" s="25"/>
      <c r="I31" s="25"/>
    </row>
    <row r="32" spans="1:9" ht="15.75" x14ac:dyDescent="0.25">
      <c r="A32" s="39" t="s">
        <v>44</v>
      </c>
      <c r="B32" s="25"/>
      <c r="C32" s="29"/>
      <c r="D32" s="63">
        <v>443233</v>
      </c>
      <c r="E32" s="42">
        <v>0</v>
      </c>
      <c r="F32" s="25"/>
      <c r="G32" s="31"/>
      <c r="H32" s="31"/>
      <c r="I32" s="31"/>
    </row>
    <row r="33" spans="1:9" ht="15.75" x14ac:dyDescent="0.25">
      <c r="A33" s="39" t="s">
        <v>57</v>
      </c>
      <c r="B33" s="25"/>
      <c r="C33" s="29"/>
      <c r="D33" s="63">
        <v>51139.34</v>
      </c>
      <c r="E33" s="42">
        <v>0</v>
      </c>
      <c r="F33" s="25"/>
      <c r="G33" s="31"/>
      <c r="H33" s="31"/>
      <c r="I33" s="31"/>
    </row>
    <row r="34" spans="1:9" ht="15.75" x14ac:dyDescent="0.25">
      <c r="A34" s="22" t="s">
        <v>76</v>
      </c>
      <c r="B34" s="23"/>
      <c r="D34" s="35">
        <f>SUM(D31:D33)</f>
        <v>5259080.67</v>
      </c>
      <c r="E34" s="35">
        <f>SUM(E31:E33)</f>
        <v>0</v>
      </c>
      <c r="F34" s="25"/>
      <c r="G34" s="25"/>
      <c r="H34" s="25"/>
      <c r="I34" s="25"/>
    </row>
    <row r="35" spans="1:9" ht="15.75" x14ac:dyDescent="0.25">
      <c r="A35" s="22"/>
      <c r="B35" s="23"/>
      <c r="D35" s="24"/>
      <c r="E35" s="24"/>
      <c r="F35" s="25"/>
      <c r="G35" s="25"/>
      <c r="H35" s="25"/>
      <c r="I35" s="25"/>
    </row>
    <row r="36" spans="1:9" ht="15.75" x14ac:dyDescent="0.25">
      <c r="A36" s="25"/>
      <c r="B36" s="25"/>
      <c r="C36" s="33"/>
      <c r="D36" s="25"/>
      <c r="E36" s="25"/>
      <c r="F36" s="25"/>
      <c r="G36" s="25"/>
      <c r="H36" s="25"/>
      <c r="I36" s="25"/>
    </row>
    <row r="37" spans="1:9" ht="15.75" x14ac:dyDescent="0.25">
      <c r="A37" s="22" t="s">
        <v>45</v>
      </c>
      <c r="B37" s="25"/>
      <c r="C37" s="33"/>
      <c r="D37" s="25"/>
      <c r="E37" s="25"/>
      <c r="F37" s="25"/>
      <c r="G37" s="25"/>
      <c r="H37" s="25"/>
      <c r="I37" s="25"/>
    </row>
    <row r="38" spans="1:9" ht="15.75" x14ac:dyDescent="0.25">
      <c r="A38" s="22" t="s">
        <v>46</v>
      </c>
      <c r="B38" s="25"/>
      <c r="C38" s="33"/>
      <c r="D38" s="25"/>
      <c r="E38" s="25"/>
      <c r="F38" s="25"/>
      <c r="G38" s="25"/>
      <c r="H38" s="25"/>
      <c r="I38" s="25"/>
    </row>
    <row r="39" spans="1:9" ht="15.75" x14ac:dyDescent="0.25">
      <c r="A39" s="25" t="s">
        <v>47</v>
      </c>
      <c r="B39" s="25"/>
      <c r="C39" s="33"/>
      <c r="D39" s="33">
        <v>7000000</v>
      </c>
      <c r="E39" s="25"/>
      <c r="F39" s="25"/>
      <c r="G39" s="25"/>
      <c r="H39" s="25"/>
      <c r="I39" s="25"/>
    </row>
    <row r="40" spans="1:9" ht="15.75" x14ac:dyDescent="0.25">
      <c r="A40" s="25" t="s">
        <v>48</v>
      </c>
      <c r="B40" s="25"/>
      <c r="C40" s="33"/>
      <c r="D40" s="42">
        <v>55500</v>
      </c>
      <c r="E40" s="25"/>
      <c r="F40" s="25"/>
      <c r="G40" s="25"/>
      <c r="H40" s="25"/>
      <c r="I40" s="25"/>
    </row>
    <row r="41" spans="1:9" ht="15.75" x14ac:dyDescent="0.25">
      <c r="A41" s="25" t="s">
        <v>49</v>
      </c>
      <c r="B41" s="25"/>
      <c r="C41" s="33"/>
      <c r="D41" s="35">
        <v>6944500</v>
      </c>
      <c r="E41" s="25"/>
      <c r="F41" s="25"/>
      <c r="G41" s="25"/>
      <c r="H41" s="25"/>
      <c r="I41" s="25"/>
    </row>
    <row r="42" spans="1:9" ht="15.75" x14ac:dyDescent="0.25">
      <c r="A42" s="25"/>
      <c r="B42" s="25"/>
      <c r="C42" s="33"/>
      <c r="D42" s="25"/>
      <c r="E42" s="25"/>
      <c r="F42" s="25"/>
      <c r="G42" s="25"/>
      <c r="H42" s="25"/>
      <c r="I42" s="25"/>
    </row>
    <row r="43" spans="1:9" ht="15.75" x14ac:dyDescent="0.25">
      <c r="A43" s="25" t="s">
        <v>50</v>
      </c>
      <c r="B43" s="25"/>
      <c r="C43" s="33"/>
      <c r="D43" s="33">
        <v>979965.97</v>
      </c>
      <c r="E43" s="25"/>
      <c r="F43" s="25"/>
      <c r="G43" s="25"/>
      <c r="H43" s="25"/>
      <c r="I43" s="25"/>
    </row>
    <row r="44" spans="1:9" ht="15.75" x14ac:dyDescent="0.25">
      <c r="A44" s="25" t="s">
        <v>51</v>
      </c>
      <c r="B44" s="25"/>
      <c r="C44" s="33"/>
      <c r="D44" s="42">
        <v>979965.97</v>
      </c>
      <c r="E44" s="25"/>
      <c r="F44" s="25"/>
      <c r="G44" s="25"/>
      <c r="H44" s="25"/>
      <c r="I44" s="25"/>
    </row>
    <row r="45" spans="1:9" ht="15.75" x14ac:dyDescent="0.25">
      <c r="A45" s="25" t="s">
        <v>52</v>
      </c>
      <c r="B45" s="25"/>
      <c r="C45" s="33"/>
      <c r="D45" s="35">
        <f>D43-D44</f>
        <v>0</v>
      </c>
    </row>
    <row r="46" spans="1:9" ht="15.75" x14ac:dyDescent="0.25">
      <c r="A46" s="25"/>
      <c r="B46" s="25"/>
      <c r="C46" s="33"/>
      <c r="D46" s="33"/>
    </row>
    <row r="47" spans="1:9" ht="15.75" x14ac:dyDescent="0.25">
      <c r="A47" s="25" t="s">
        <v>53</v>
      </c>
      <c r="B47" s="25"/>
      <c r="C47" s="33"/>
      <c r="D47" s="42">
        <v>5964534.0300000003</v>
      </c>
    </row>
    <row r="48" spans="1:9" ht="15.75" x14ac:dyDescent="0.25">
      <c r="A48" s="25" t="s">
        <v>54</v>
      </c>
      <c r="B48" s="25"/>
      <c r="C48" s="33"/>
      <c r="D48" s="42">
        <v>996682.31</v>
      </c>
    </row>
    <row r="49" spans="1:4" ht="15.75" x14ac:dyDescent="0.25">
      <c r="A49" s="25" t="s">
        <v>55</v>
      </c>
      <c r="B49" s="25"/>
      <c r="C49" s="33"/>
      <c r="D49" s="42">
        <v>25043.599999999999</v>
      </c>
    </row>
    <row r="50" spans="1:4" ht="15.75" x14ac:dyDescent="0.25">
      <c r="A50" s="25" t="s">
        <v>56</v>
      </c>
      <c r="B50" s="25"/>
      <c r="C50" s="33"/>
      <c r="D50" s="35">
        <f>D47-D48-D49</f>
        <v>4942808.120000001</v>
      </c>
    </row>
  </sheetData>
  <mergeCells count="1">
    <mergeCell ref="D19:E19"/>
  </mergeCells>
  <pageMargins left="0.7" right="0.7" top="0.75" bottom="0.75" header="0.3" footer="0.3"/>
  <pageSetup scale="75" fitToHeight="0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General Fund</vt:lpstr>
      <vt:lpstr>Capital Fund &amp; Bond Debt Svc</vt:lpstr>
      <vt:lpstr>Balances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Kristal Hughes</dc:creator>
  <cp:lastModifiedBy>leeann patton</cp:lastModifiedBy>
  <cp:lastPrinted>2025-04-11T18:32:58Z</cp:lastPrinted>
  <dcterms:created xsi:type="dcterms:W3CDTF">2024-10-13T00:30:54Z</dcterms:created>
  <dcterms:modified xsi:type="dcterms:W3CDTF">2025-04-11T20:20:39Z</dcterms:modified>
</cp:coreProperties>
</file>